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61" documentId="8_{610EA25D-C530-483A-B382-F1DA4BEF327D}" xr6:coauthVersionLast="46" xr6:coauthVersionMax="46" xr10:uidLastSave="{9D4D4A1B-53EC-4502-AD0D-E851AAA063E4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<sst xmlns="http://schemas.openxmlformats.org/spreadsheetml/2006/main" count="356" uniqueCount="235">
  <si>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</si>
  <si>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</si>
  <si>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</si>
  <si>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</si>
  <si>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</si>
  <si>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</si>
  <si>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</si>
  <si>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</si>
  <si>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</si>
  <si>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</si>
  <si>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</si>
  <si>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</si>
  <si>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</si>
  <si>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</si>
  <si>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</si>
  <si>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</si>
  <si>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</si>
  <si>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</si>
  <si>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</si>
  <si>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</si>
  <si>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</si>
  <si>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</si>
  <si>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</si>
  <si>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</si>
  <si>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</si>
  <si>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</si>
  <si>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</si>
  <si>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</si>
  <si>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</si>
  <si>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</si>
  <si>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</si>
  <si>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</si>
  <si>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</si>
  <si>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</si>
  <si>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</si>
  <si>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</si>
  <si>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</si>
  <si>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</si>
  <si>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</si>
  <si>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</si>
  <si>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</si>
  <si>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</si>
  <si>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</si>
  <si>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</si>
  <si>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</si>
  <si>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</si>
  <si>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</si>
  <si>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</si>
  <si>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</si>
  <si>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</si>
  <si>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</si>
  <si>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</si>
  <si>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</si>
  <si>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</si>
  <si>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</si>
  <si>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</si>
  <si>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</si>
  <si>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</si>
  <si>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</si>
  <si>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</si>
  <si>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</si>
  <si>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</si>
  <si>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</si>
  <si>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</si>
  <si>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</si>
  <si>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</si>
  <si>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</si>
  <si>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</si>
  <si>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</si>
  <si>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</si>
  <si>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</si>
  <si>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</si>
  <si>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</si>
  <si>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</si>
  <si>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</si>
  <si>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</si>
  <si>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</si>
  <si>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</si>
  <si>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</si>
  <si>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</si>
  <si>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</si>
  <si>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</si>
  <si>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</si>
  <si>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</si>
  <si>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</si>
  <si>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</si>
  <si>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</si>
  <si>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</si>
  <si>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</si>
  <si>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</si>
  <si>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</si>
  <si>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</si>
  <si>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</si>
  <si>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</si>
  <si>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</si>
  <si>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</si>
  <si>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</si>
  <si>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</si>
  <si>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</si>
  <si>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</si>
  <si>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</si>
  <si>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</si>
  <si>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</si>
  <si>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</si>
  <si>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</si>
  <si>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</si>
  <si>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</si>
  <si>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</si>
  <si>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</si>
  <si>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</si>
  <si>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</si>
  <si>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</si>
  <si>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</si>
  <si>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</si>
  <si>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</si>
  <si>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</si>
  <si>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</si>
  <si>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</si>
  <si>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</si>
  <si>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</si>
  <si>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</si>
  <si>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</si>
  <si>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</si>
  <si>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</si>
  <si>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</si>
  <si>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</si>
  <si>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</si>
  <si>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</si>
  <si>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</si>
  <si>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</si>
  <si>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</si>
  <si>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</si>
  <si>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</si>
  <si>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</si>
  <si>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</si>
  <si>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</si>
  <si>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</si>
  <si>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</si>
  <si>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</si>
  <si>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</si>
  <si>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</si>
  <si>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</si>
  <si>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</si>
  <si>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</si>
  <si>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</si>
  <si>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</si>
  <si>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</si>
  <si>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</si>
  <si>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</si>
  <si>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</si>
  <si>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</si>
  <si>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</si>
  <si>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</si>
  <si>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</si>
  <si>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</si>
  <si>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</si>
  <si>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</si>
  <si>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</si>
  <si>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</si>
  <si>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</si>
  <si>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</si>
  <si>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</si>
  <si>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</si>
  <si>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</si>
  <si>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</si>
  <si>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</si>
  <si>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</si>
  <si>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</si>
  <si>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</si>
  <si>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</si>
  <si>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</si>
  <si>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</si>
  <si>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</si>
  <si>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</si>
  <si>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</si>
  <si>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</si>
  <si>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</si>
  <si>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</si>
  <si>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</si>
  <si>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</si>
  <si>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</si>
  <si>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</si>
  <si>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</si>
  <si>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</si>
  <si>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</si>
  <si>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</si>
  <si>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</si>
  <si>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</si>
  <si>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</si>
  <si>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</si>
  <si>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</si>
  <si>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</si>
  <si>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</si>
  <si>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</si>
  <si>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</si>
  <si>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</si>
  <si>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</si>
  <si>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</si>
  <si>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</si>
  <si>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</si>
  <si>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</si>
  <si>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</si>
  <si>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</si>
  <si>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</si>
  <si>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</si>
  <si>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</si>
  <si>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</si>
  <si>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</si>
  <si>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</si>
  <si>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Kiskatinaw</t>
  </si>
  <si>
    <t>30KS20</t>
  </si>
  <si>
    <t>10U 0642860</t>
  </si>
  <si>
    <t>Ep</t>
  </si>
  <si>
    <t>BIRCH</t>
  </si>
  <si>
    <t>Brassey Creek Gas Plant 9km sled 3.5km</t>
  </si>
  <si>
    <t>Gentle to moderate slopes</t>
  </si>
  <si>
    <t>CtS</t>
  </si>
  <si>
    <t>10-40</t>
  </si>
  <si>
    <t>N/NW</t>
  </si>
  <si>
    <t>Unknown</t>
  </si>
  <si>
    <t>Ungulates</t>
  </si>
  <si>
    <t>860-940</t>
  </si>
  <si>
    <t>Snowmobile</t>
  </si>
  <si>
    <t>4WD and quad</t>
  </si>
  <si>
    <t>Existing road system, establish new road</t>
  </si>
  <si>
    <t>Inexistent</t>
  </si>
  <si>
    <t>None</t>
  </si>
  <si>
    <t>No Flight</t>
  </si>
  <si>
    <t>Leave, no action</t>
  </si>
  <si>
    <t>Monitor with detailed</t>
  </si>
  <si>
    <t>heli surveys</t>
  </si>
  <si>
    <t>This survey area is a mixed stand of Cottonwood and mature Spruce with little evidence of current or past Spruce beetle evidence.</t>
  </si>
  <si>
    <t>A few old grey dead and 1 infested blowdown was all that was observed on or offline.  The mixed stand with minimal beetle activity</t>
  </si>
  <si>
    <t xml:space="preserve">places this polygon in low to no immediate risk of beetle infestation.  There is a mature healthy Spruce component susceptible to </t>
  </si>
  <si>
    <t>future outbreaks though no significant activity is currently present.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</si>
</sst>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BS1" workbookViewId="0">
      <selection activeCell="DC1" sqref="DC1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207</v>
      </c>
      <c r="AA1" s="32" t="s">
        <v>197</v>
      </c>
      <c r="AB1" s="32" t="s">
        <v>198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207</v>
      </c>
      <c r="AK1" s="32" t="s">
        <v>197</v>
      </c>
      <c r="AL1" s="32" t="s">
        <v>198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207</v>
      </c>
      <c r="AU1" s="32" t="s">
        <v>212</v>
      </c>
      <c r="AV1" s="32" t="s">
        <v>198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207</v>
      </c>
      <c r="BE1" s="32" t="s">
        <v>212</v>
      </c>
      <c r="BF1" s="32" t="s">
        <v>198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207</v>
      </c>
      <c r="BO1" s="32" t="s">
        <v>197</v>
      </c>
      <c r="BP1" s="32" t="s">
        <v>198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207</v>
      </c>
      <c r="BY1" s="32" t="s">
        <v>197</v>
      </c>
      <c r="BZ1" s="32" t="s">
        <v>198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207</v>
      </c>
      <c r="CI1" s="32" t="s">
        <v>197</v>
      </c>
      <c r="CJ1" s="32" t="s">
        <v>198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207</v>
      </c>
      <c r="CS1" s="32" t="s">
        <v>197</v>
      </c>
      <c r="CT1" s="32" t="s">
        <v>198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207</v>
      </c>
      <c r="DC1" s="32" t="s">
        <v>197</v>
      </c>
      <c r="DD1" s="32" t="s">
        <v>198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 t="s">
        <v>210</v>
      </c>
      <c r="D3" s="181">
        <v>41.3</v>
      </c>
      <c r="E3" s="181">
        <v>4000</v>
      </c>
      <c r="F3" s="182">
        <v>44224</v>
      </c>
      <c r="G3" s="181" t="s">
        <v>211</v>
      </c>
      <c r="H3" s="181">
        <v>6164001</v>
      </c>
      <c r="I3" s="6" t="s">
        <v>199</v>
      </c>
      <c r="J3" s="6" t="s">
        <v>201</v>
      </c>
      <c r="K3" s="6" t="s">
        <v>202</v>
      </c>
      <c r="L3" s="181" t="s">
        <v>203</v>
      </c>
      <c r="M3" s="6" t="s">
        <v>200</v>
      </c>
      <c r="N3" s="6">
        <v>1</v>
      </c>
      <c r="O3" s="181">
        <v>0</v>
      </c>
      <c r="P3" s="183">
        <v>1</v>
      </c>
      <c r="Q3" s="184">
        <v>1250</v>
      </c>
      <c r="R3" s="184">
        <v>1350</v>
      </c>
      <c r="S3" s="187">
        <v>1</v>
      </c>
      <c r="T3" s="186"/>
      <c r="U3" s="186"/>
      <c r="V3" s="186"/>
      <c r="W3" s="186"/>
      <c r="X3" s="186"/>
      <c r="Y3" s="186"/>
      <c r="Z3" s="186">
        <v>1</v>
      </c>
      <c r="AA3" s="186"/>
      <c r="AB3" s="186"/>
      <c r="AC3" s="189"/>
      <c r="AD3" s="186"/>
      <c r="AE3" s="186"/>
      <c r="AF3" s="186"/>
      <c r="AG3" s="186"/>
      <c r="AH3" s="186"/>
      <c r="AI3" s="186"/>
      <c r="AJ3" s="186">
        <v>1</v>
      </c>
      <c r="AK3" s="186"/>
      <c r="AL3" s="186"/>
      <c r="AM3" s="189"/>
      <c r="AN3" s="186"/>
      <c r="AO3" s="186"/>
      <c r="AP3" s="186"/>
      <c r="AQ3" s="186"/>
      <c r="AR3" s="186"/>
      <c r="AS3" s="186"/>
      <c r="AT3" s="186">
        <v>4</v>
      </c>
      <c r="AU3" s="186">
        <v>1</v>
      </c>
      <c r="AV3" s="186"/>
      <c r="AW3" s="189"/>
      <c r="AX3" s="186"/>
      <c r="AY3" s="186"/>
      <c r="AZ3" s="186"/>
      <c r="BA3" s="186"/>
      <c r="BB3" s="186"/>
      <c r="BC3" s="186"/>
      <c r="BD3" s="186"/>
      <c r="BE3" s="186"/>
      <c r="BF3" s="186"/>
      <c r="BG3" s="189"/>
      <c r="BH3" s="186"/>
      <c r="BI3" s="186"/>
      <c r="BJ3" s="186"/>
      <c r="BK3" s="186"/>
      <c r="BL3" s="186"/>
      <c r="BM3" s="186"/>
      <c r="BN3" s="186">
        <v>5</v>
      </c>
      <c r="BO3" s="186"/>
      <c r="BP3" s="186"/>
      <c r="BQ3" s="189"/>
      <c r="BR3" s="186"/>
      <c r="BS3" s="186"/>
      <c r="BT3" s="186"/>
      <c r="BU3" s="186"/>
      <c r="BV3" s="186"/>
      <c r="BW3" s="186"/>
      <c r="BX3" s="186">
        <v>2</v>
      </c>
      <c r="BY3" s="186"/>
      <c r="BZ3" s="186"/>
      <c r="CA3" s="189"/>
      <c r="CB3" s="186"/>
      <c r="CC3" s="186"/>
      <c r="CD3" s="186"/>
      <c r="CE3" s="186"/>
      <c r="CF3" s="186"/>
      <c r="CG3" s="186"/>
      <c r="CH3" s="186">
        <v>4</v>
      </c>
      <c r="CI3" s="186"/>
      <c r="CJ3" s="186"/>
      <c r="CK3" s="189"/>
      <c r="CL3" s="186"/>
      <c r="CM3" s="186"/>
      <c r="CN3" s="186"/>
      <c r="CO3" s="186"/>
      <c r="CP3" s="186"/>
      <c r="CQ3" s="186"/>
      <c r="CR3" s="186">
        <v>3</v>
      </c>
      <c r="CS3" s="186"/>
      <c r="CT3" s="186"/>
      <c r="CU3" s="189"/>
      <c r="CV3" s="186"/>
      <c r="CW3" s="186"/>
      <c r="CX3" s="186"/>
      <c r="CY3" s="186"/>
      <c r="CZ3" s="186"/>
      <c r="DA3" s="186"/>
      <c r="DB3" s="186">
        <v>2</v>
      </c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22</v>
      </c>
      <c r="DZ3" s="6">
        <f t="shared" si="0"/>
        <v>1</v>
      </c>
      <c r="EA3" s="6">
        <f t="shared" si="0"/>
        <v>0</v>
      </c>
      <c r="EB3" s="6">
        <f>DR3+DS3+DT3+DU3+DV3+DW3+DX3</f>
        <v>1</v>
      </c>
      <c r="EC3" s="6">
        <f>DY3+DZ3+EA3+EB3</f>
        <v>24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240</v>
      </c>
      <c r="D8" s="6">
        <f>A8*D3</f>
        <v>9912</v>
      </c>
      <c r="I8" s="96" t="s">
        <v>54</v>
      </c>
      <c r="J8" s="6">
        <f>TOTALS!D20*D3</f>
        <v>413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4.1666666666666661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0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4</v>
      </c>
      <c r="AU203" s="29">
        <f t="shared" si="101"/>
        <v>1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5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2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4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3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2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22</v>
      </c>
      <c r="DZ203" s="29">
        <f t="shared" si="106"/>
        <v>1</v>
      </c>
      <c r="EA203" s="29">
        <f t="shared" si="106"/>
        <v>0</v>
      </c>
      <c r="EB203" s="29">
        <f t="shared" si="106"/>
        <v>1</v>
      </c>
      <c r="EC203" s="29">
        <f t="shared" si="106"/>
        <v>24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5" workbookViewId="0">
      <selection activeCell="F63" sqref="F63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Kiskatinaw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30KS20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44224</v>
      </c>
      <c r="F10" s="45"/>
      <c r="H10" s="46" t="s">
        <v>83</v>
      </c>
      <c r="I10" s="46" t="s">
        <v>84</v>
      </c>
      <c r="J10" s="136" t="str">
        <f>ENTRY!G3</f>
        <v>10U 0642860</v>
      </c>
      <c r="K10" s="46" t="s">
        <v>85</v>
      </c>
      <c r="L10" s="136">
        <f>ENTRY!H3</f>
        <v>6164001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41.3</v>
      </c>
      <c r="F11" s="45"/>
      <c r="H11" s="46" t="s">
        <v>87</v>
      </c>
      <c r="I11" s="45"/>
      <c r="J11" s="45"/>
      <c r="K11" s="136">
        <f>ENTRY!E3</f>
        <v>4000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204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4.1666666666666661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208</v>
      </c>
      <c r="G31" s="82">
        <f>ENTRY!DY203</f>
        <v>22</v>
      </c>
      <c r="H31" s="83"/>
      <c r="I31" s="102">
        <f>ENTRY!DY203/ENTRY!DQ203*10</f>
        <v>220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213</v>
      </c>
      <c r="G32" s="84">
        <f>ENTRY!DZ203</f>
        <v>1</v>
      </c>
      <c r="H32" s="85"/>
      <c r="I32" s="103">
        <f>ENTRY!DZ203/ENTRY!DQ203*10</f>
        <v>10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23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4.1666666666666661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204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1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5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5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2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4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3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2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23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205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126</v>
      </c>
      <c r="H9" s="8" t="s">
        <v>127</v>
      </c>
      <c r="I9" s="8" t="s">
        <v>37</v>
      </c>
      <c r="J9" s="8" t="s">
        <v>39</v>
      </c>
      <c r="K9" s="8" t="s">
        <v>38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19" workbookViewId="0">
      <selection activeCell="L25" sqref="L25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206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Kiskatinaw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30KS20</v>
      </c>
      <c r="F8" s="127"/>
      <c r="G8" s="127"/>
      <c r="H8" s="50"/>
      <c r="I8" s="126" t="s">
        <v>169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41.3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9">
        <f>ENTRY!F3</f>
        <v>44224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84</v>
      </c>
      <c r="E11" s="136" t="str">
        <f>ENTRY!G3</f>
        <v>10U 0642860</v>
      </c>
      <c r="F11" s="133" t="s">
        <v>85</v>
      </c>
      <c r="G11" s="136">
        <f>ENTRY!H3</f>
        <v>6164001</v>
      </c>
      <c r="H11" s="50"/>
      <c r="I11" s="129" t="s">
        <v>87</v>
      </c>
      <c r="J11" s="127"/>
      <c r="K11" s="127"/>
      <c r="L11" s="134">
        <f>ENTRY!E3</f>
        <v>4000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214</v>
      </c>
      <c r="F16" s="138"/>
      <c r="G16" s="138"/>
      <c r="H16" s="52" t="s">
        <v>174</v>
      </c>
      <c r="I16" s="50"/>
      <c r="J16" s="98" t="s">
        <v>216</v>
      </c>
      <c r="K16" s="50"/>
      <c r="L16" s="52" t="s">
        <v>175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215</v>
      </c>
      <c r="F18" s="138"/>
      <c r="G18" s="138"/>
      <c r="H18" s="52" t="s">
        <v>177</v>
      </c>
      <c r="I18" s="50"/>
      <c r="J18" s="98" t="s">
        <v>200</v>
      </c>
      <c r="K18" s="138"/>
      <c r="L18" s="52" t="s">
        <v>178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50"/>
      <c r="G20" s="98" t="s">
        <v>219</v>
      </c>
      <c r="H20" s="52" t="s">
        <v>180</v>
      </c>
      <c r="I20" s="50"/>
      <c r="J20" s="98" t="s">
        <v>220</v>
      </c>
      <c r="K20" s="50"/>
      <c r="L20" s="52" t="s">
        <v>181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222</v>
      </c>
      <c r="F24" s="50"/>
      <c r="G24" s="50"/>
      <c r="H24" s="52" t="s">
        <v>184</v>
      </c>
      <c r="I24" s="50"/>
      <c r="J24" s="98" t="s">
        <v>223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224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225</v>
      </c>
      <c r="G30" s="50"/>
      <c r="H30" s="50"/>
      <c r="I30" s="52" t="s">
        <v>188</v>
      </c>
      <c r="J30" s="50"/>
      <c r="K30" s="50"/>
      <c r="L30" s="139" t="s">
        <v>226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226</v>
      </c>
      <c r="F32" s="50"/>
      <c r="G32" s="50"/>
      <c r="H32" s="50"/>
      <c r="I32" s="52" t="s">
        <v>190</v>
      </c>
      <c r="J32" s="50"/>
      <c r="K32" s="50"/>
      <c r="L32" s="98" t="s">
        <v>226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226</v>
      </c>
      <c r="F34" s="138"/>
      <c r="G34" s="50"/>
      <c r="H34" s="50"/>
      <c r="I34" s="52" t="s">
        <v>192</v>
      </c>
      <c r="J34" s="50"/>
      <c r="K34" s="50"/>
      <c r="L34" s="98" t="s">
        <v>227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228</v>
      </c>
      <c r="F38" s="178"/>
      <c r="G38" s="131"/>
      <c r="H38" s="50"/>
      <c r="I38" s="156" t="s">
        <v>195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138" t="s">
        <v>230</v>
      </c>
      <c r="M39" s="50"/>
      <c r="N39" s="50"/>
      <c r="O39" s="15"/>
    </row>
    <row r="40" spans="1:15" x14ac:dyDescent="0.2">
      <c r="A40" s="76"/>
      <c r="B40" s="177" t="s">
        <v>231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232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233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234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2021-03-02T02:07:47Z</dcterms:modified>
</cp:coreProperties>
</file>